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CE718944-2529-45ED-94D9-059172A79A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6" i="1"/>
  <c r="G16" i="1"/>
  <c r="H15" i="1"/>
  <c r="G15" i="1"/>
  <c r="G13" i="1"/>
  <c r="H11" i="1"/>
  <c r="G20" i="1"/>
  <c r="H20" i="1"/>
  <c r="G18" i="1"/>
  <c r="H18" i="1"/>
  <c r="G14" i="1" l="1"/>
  <c r="H14" i="1"/>
  <c r="G12" i="1"/>
  <c r="H12" i="1"/>
  <c r="G10" i="1"/>
  <c r="H10" i="1"/>
  <c r="G9" i="1" l="1"/>
  <c r="H9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<sst xmlns="http://schemas.openxmlformats.org/spreadsheetml/2006/main" count="74" uniqueCount="62">
  <si>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</si>
  <si>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</si>
  <si>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</si>
  <si>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</si>
  <si>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</si>
  <si>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</si>
  <si>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</si>
  <si>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</si>
  <si>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</si>
  <si>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</si>
  <si>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</si>
  <si>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</si>
  <si>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</si>
  <si>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</si>
  <si>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</si>
  <si>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</si>
  <si>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</si>
  <si>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</si>
  <si>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</si>
  <si>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</si>
  <si>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</si>
  <si>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</si>
  <si>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</si>
  <si>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</si>
  <si>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</si>
  <si>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</si>
  <si>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</si>
  <si>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</si>
  <si>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</si>
  <si>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</si>
  <si>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</si>
  <si>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</si>
  <si>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</si>
  <si>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</si>
  <si>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</si>
  <si>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</si>
  <si>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</si>
  <si>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</si>
  <si>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</si>
  <si>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</si>
  <si>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</si>
  <si>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</si>
  <si>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</si>
  <si>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</si>
  <si>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</si>
  <si>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</si>
  <si>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</si>
  <si>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</si>
  <si>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</si>
  <si>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</si>
  <si>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</si>
  <si>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</si>
  <si>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</si>
  <si>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</si>
  <si>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</si>
  <si>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</si>
  <si>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</si>
  <si>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</si>
  <si>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</si>
  <si>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</si>
  <si>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t>Приложение 9</t>
  </si>
  <si>
    <t>от  27.02.2026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</si>
</sst>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3" sqref="F3:H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60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3" t="s">
        <v>56</v>
      </c>
      <c r="B5" s="13"/>
      <c r="C5" s="13"/>
      <c r="D5" s="13"/>
      <c r="E5" s="13"/>
      <c r="F5" s="13"/>
      <c r="G5" s="13"/>
      <c r="H5" s="13"/>
      <c r="I5" s="13"/>
    </row>
    <row r="6" spans="1:9" ht="15.75" x14ac:dyDescent="0.2">
      <c r="A6" s="15"/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2" t="s">
        <v>16</v>
      </c>
      <c r="H7" s="12"/>
      <c r="I7" s="12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57</v>
      </c>
      <c r="H8" s="6" t="s">
        <v>58</v>
      </c>
      <c r="I8" s="4" t="s">
        <v>59</v>
      </c>
    </row>
    <row r="9" spans="1:9" ht="69" customHeight="1" x14ac:dyDescent="0.2">
      <c r="A9" s="4" t="s">
        <v>7</v>
      </c>
      <c r="B9" s="7" t="s">
        <v>27</v>
      </c>
      <c r="C9" s="4" t="s">
        <v>44</v>
      </c>
      <c r="D9" s="4" t="s">
        <v>29</v>
      </c>
      <c r="E9" s="8" t="s">
        <v>34</v>
      </c>
      <c r="F9" s="9">
        <f>G9+H9+I9</f>
        <v>10275</v>
      </c>
      <c r="G9" s="9">
        <f>9606+1</f>
        <v>9607</v>
      </c>
      <c r="H9" s="9">
        <f>631+37</f>
        <v>668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45</v>
      </c>
      <c r="D10" s="4" t="s">
        <v>29</v>
      </c>
      <c r="E10" s="8" t="s">
        <v>35</v>
      </c>
      <c r="F10" s="9">
        <f>G10+H10+I10</f>
        <v>55557</v>
      </c>
      <c r="G10" s="9">
        <f>52495+20</f>
        <v>52515</v>
      </c>
      <c r="H10" s="9">
        <f>(2774+221)+47</f>
        <v>3042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46</v>
      </c>
      <c r="D11" s="4" t="s">
        <v>30</v>
      </c>
      <c r="E11" s="8" t="s">
        <v>36</v>
      </c>
      <c r="F11" s="9">
        <f t="shared" ref="F11:F20" si="0">G11+H11+I11</f>
        <v>912446</v>
      </c>
      <c r="G11" s="9">
        <f>336267+482-103</f>
        <v>336646</v>
      </c>
      <c r="H11" s="9">
        <f>512825+59421+3554</f>
        <v>575800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47</v>
      </c>
      <c r="D12" s="4" t="s">
        <v>29</v>
      </c>
      <c r="E12" s="8" t="s">
        <v>15</v>
      </c>
      <c r="F12" s="9">
        <f t="shared" si="0"/>
        <v>2543</v>
      </c>
      <c r="G12" s="9">
        <f>48+73</f>
        <v>121</v>
      </c>
      <c r="H12" s="9">
        <f>679+1743</f>
        <v>2422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48</v>
      </c>
      <c r="D13" s="4" t="s">
        <v>29</v>
      </c>
      <c r="E13" s="8" t="s">
        <v>15</v>
      </c>
      <c r="F13" s="9">
        <f t="shared" si="0"/>
        <v>12909</v>
      </c>
      <c r="G13" s="9">
        <f>12910-1</f>
        <v>12909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55</v>
      </c>
      <c r="D14" s="4" t="s">
        <v>29</v>
      </c>
      <c r="E14" s="8" t="s">
        <v>43</v>
      </c>
      <c r="F14" s="9">
        <f t="shared" si="0"/>
        <v>150319</v>
      </c>
      <c r="G14" s="9">
        <f>28584+1979</f>
        <v>30563</v>
      </c>
      <c r="H14" s="9">
        <f>45004+74752</f>
        <v>119756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49</v>
      </c>
      <c r="D15" s="4" t="s">
        <v>29</v>
      </c>
      <c r="E15" s="8" t="s">
        <v>15</v>
      </c>
      <c r="F15" s="9">
        <f t="shared" si="0"/>
        <v>326489</v>
      </c>
      <c r="G15" s="9">
        <f>(74910+1720)-13257-13</f>
        <v>63360</v>
      </c>
      <c r="H15" s="9">
        <f>92317+33047+290+137475</f>
        <v>263129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50</v>
      </c>
      <c r="D16" s="4" t="s">
        <v>29</v>
      </c>
      <c r="E16" s="8" t="s">
        <v>34</v>
      </c>
      <c r="F16" s="9">
        <f t="shared" si="0"/>
        <v>10071</v>
      </c>
      <c r="G16" s="9">
        <f>528+13</f>
        <v>541</v>
      </c>
      <c r="H16" s="9">
        <f>9210+320</f>
        <v>9530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51</v>
      </c>
      <c r="D17" s="4" t="s">
        <v>31</v>
      </c>
      <c r="E17" s="8" t="s">
        <v>39</v>
      </c>
      <c r="F17" s="9">
        <f t="shared" si="0"/>
        <v>3001</v>
      </c>
      <c r="G17" s="9">
        <v>3001</v>
      </c>
      <c r="H17" s="9">
        <v>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52</v>
      </c>
      <c r="D18" s="4" t="s">
        <v>29</v>
      </c>
      <c r="E18" s="8" t="s">
        <v>35</v>
      </c>
      <c r="F18" s="9">
        <f t="shared" si="0"/>
        <v>14229</v>
      </c>
      <c r="G18" s="9">
        <f>7260+44</f>
        <v>7304</v>
      </c>
      <c r="H18" s="9">
        <f>5326+1599</f>
        <v>6925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53</v>
      </c>
      <c r="D19" s="4" t="s">
        <v>31</v>
      </c>
      <c r="E19" s="8" t="s">
        <v>38</v>
      </c>
      <c r="F19" s="9">
        <f t="shared" si="0"/>
        <v>135555</v>
      </c>
      <c r="G19" s="9">
        <v>135555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54</v>
      </c>
      <c r="D20" s="4" t="s">
        <v>41</v>
      </c>
      <c r="E20" s="8" t="s">
        <v>42</v>
      </c>
      <c r="F20" s="9">
        <f t="shared" si="0"/>
        <v>348343</v>
      </c>
      <c r="G20" s="9">
        <f>347821+22</f>
        <v>347843</v>
      </c>
      <c r="H20" s="9">
        <f>0+500</f>
        <v>500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1981737</v>
      </c>
      <c r="G21" s="11">
        <f>SUM(G9:G20)</f>
        <v>999965</v>
      </c>
      <c r="H21" s="11">
        <f>SUM(H9:H20)</f>
        <v>981772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G7:I7"/>
    <mergeCell ref="A5:I5"/>
    <mergeCell ref="F1:H1"/>
    <mergeCell ref="F2:H2"/>
    <mergeCell ref="F3:H3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2025-12-05T08:07:00Z</cp:lastPrinted>
  <dcterms:created xsi:type="dcterms:W3CDTF">2020-10-13T01:04:56Z</dcterms:created>
  <dcterms:modified xsi:type="dcterms:W3CDTF">2026-03-02T00:38:03Z</dcterms:modified>
</cp:coreProperties>
</file>